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8" windowWidth="18372" windowHeight="7416" activeTab="1"/>
  </bookViews>
  <sheets>
    <sheet name="Input mean SD lognormal pfd" sheetId="1" r:id="rId1"/>
    <sheet name="Input mean SD normal pfd" sheetId="4" r:id="rId2"/>
    <sheet name="Tabelle2" sheetId="2" r:id="rId3"/>
    <sheet name="Tabelle3" sheetId="3" r:id="rId4"/>
  </sheets>
  <definedNames>
    <definedName name="solver_adj" localSheetId="0" hidden="1">'Input mean SD lognormal pfd'!#REF!</definedName>
    <definedName name="solver_adj" localSheetId="1" hidden="1">'Input mean SD normal pfd'!#REF!</definedName>
    <definedName name="solver_cvg" localSheetId="0" hidden="1">"""""""""""""""""""""""""""""""""""""""""""""""""""""""""""""""""""""""""""""""""""""""""""""""""""""""""""""""""""""""""""""""0,0001"""""""""""""""""""""""""""""""""""""""""""""""""""""""""""""""""""""""""""""""""""""""""""""""""""""""""""""""""""""""""""""""</definedName>
    <definedName name="solver_cvg" localSheetId="1" hidden="1">"""""""""""""""""""""""""""""""""""""""""""""""""""""""""""""""""""""""""""""""""""""""""""""""""""""""""""""""""""""""""""""""0,0001"""""""""""""""""""""""""""""""""""""""""""""""""""""""""""""""""""""""""""""""""""""""""""""""""""""""""""""""""""""""""""""""</definedName>
    <definedName name="solver_drv" localSheetId="0" hidden="1">1</definedName>
    <definedName name="solver_drv" localSheetId="1" hidden="1">1</definedName>
    <definedName name="solver_eng" localSheetId="0" hidden="1">1</definedName>
    <definedName name="solver_eng" localSheetId="1" hidden="1">1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lhs1" localSheetId="0" hidden="1">'Input mean SD lognormal pfd'!#REF!</definedName>
    <definedName name="solver_lhs1" localSheetId="1" hidden="1">'Input mean SD normal pfd'!#REF!</definedName>
    <definedName name="solver_lhs2" localSheetId="0" hidden="1">'Input mean SD lognormal pfd'!#REF!</definedName>
    <definedName name="solver_lhs2" localSheetId="1" hidden="1">'Input mean SD normal pfd'!#REF!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rt" localSheetId="1" hidden="1">"""""""""""""""""""""""""""""""""""""""""""""""""""""""""""""""""""""""""""""""""""""""""""""""""""""""""""""""""""""""""""""""0,075"""""""""""""""""""""""""""""""""""""""""""""""""""""""""""""""""""""""""""""""""""""""""""""""""""""""""""""""""""""""""""""""</definedName>
    <definedName name="solver_msl" localSheetId="0" hidden="1">2</definedName>
    <definedName name="solver_msl" localSheetId="1" hidden="1">2</definedName>
    <definedName name="solver_neg" localSheetId="0" hidden="1">2</definedName>
    <definedName name="solver_neg" localSheetId="1" hidden="1">2</definedName>
    <definedName name="solver_nod" localSheetId="0" hidden="1">2147483647</definedName>
    <definedName name="solver_nod" localSheetId="1" hidden="1">2147483647</definedName>
    <definedName name="solver_num" localSheetId="0" hidden="1">1</definedName>
    <definedName name="solver_num" localSheetId="1" hidden="1">1</definedName>
    <definedName name="solver_nwt" localSheetId="0" hidden="1">1</definedName>
    <definedName name="solver_nwt" localSheetId="1" hidden="1">1</definedName>
    <definedName name="solver_opt" localSheetId="0" hidden="1">'Input mean SD lognormal pfd'!$F$10</definedName>
    <definedName name="solver_opt" localSheetId="1" hidden="1">'Input mean SD normal pfd'!$F$10</definedName>
    <definedName name="solver_pre" localSheetId="0" hidden="1">"""""""""""""""""""""""""""""""""""""""""""""""""""""""""""""""""""""""""""""""""""""""""""""""""""""""""""""""""""""""""""""""0,000001"""""""""""""""""""""""""""""""""""""""""""""""""""""""""""""""""""""""""""""""""""""""""""""""""""""""""""""""""""""""""""""""</definedName>
    <definedName name="solver_pre" localSheetId="1" hidden="1">"""""""""""""""""""""""""""""""""""""""""""""""""""""""""""""""""""""""""""""""""""""""""""""""""""""""""""""""""""""""""""""""0,000001"""""""""""""""""""""""""""""""""""""""""""""""""""""""""""""""""""""""""""""""""""""""""""""""""""""""""""""""""""""""""""""""</definedName>
    <definedName name="solver_rbv" localSheetId="0" hidden="1">1</definedName>
    <definedName name="solver_rbv" localSheetId="1" hidden="1">1</definedName>
    <definedName name="solver_rel1" localSheetId="0" hidden="1">3</definedName>
    <definedName name="solver_rel1" localSheetId="1" hidden="1">3</definedName>
    <definedName name="solver_rel2" localSheetId="0" hidden="1">3</definedName>
    <definedName name="solver_rel2" localSheetId="1" hidden="1">3</definedName>
    <definedName name="solver_rhs1" localSheetId="0" hidden="1">0</definedName>
    <definedName name="solver_rhs1" localSheetId="1" hidden="1">0</definedName>
    <definedName name="solver_rhs2" localSheetId="0" hidden="1">0</definedName>
    <definedName name="solver_rhs2" localSheetId="1" hidden="1">0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1</definedName>
    <definedName name="solver_scl" localSheetId="1" hidden="1">1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1</definedName>
    <definedName name="solver_tol" localSheetId="1" hidden="1">1</definedName>
    <definedName name="solver_typ" localSheetId="0" hidden="1">3</definedName>
    <definedName name="solver_typ" localSheetId="1" hidden="1">3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45621"/>
</workbook>
</file>

<file path=xl/calcChain.xml><?xml version="1.0" encoding="utf-8"?>
<calcChain xmlns="http://schemas.openxmlformats.org/spreadsheetml/2006/main">
  <c r="D6" i="4" l="1"/>
  <c r="C6" i="4"/>
  <c r="G7" i="4" l="1"/>
  <c r="F6" i="4"/>
  <c r="G6" i="4" s="1"/>
  <c r="L4" i="4"/>
  <c r="L6" i="4" s="1"/>
  <c r="B9" i="4" l="1"/>
  <c r="L7" i="4"/>
  <c r="L5" i="4"/>
  <c r="L7" i="1"/>
  <c r="L6" i="1"/>
  <c r="L5" i="1"/>
  <c r="L4" i="1"/>
  <c r="F6" i="1"/>
  <c r="G6" i="1" s="1"/>
  <c r="A6" i="1" s="1"/>
  <c r="D21" i="4" l="1"/>
  <c r="D17" i="4"/>
  <c r="D13" i="4"/>
  <c r="D20" i="4"/>
  <c r="D16" i="4"/>
  <c r="D12" i="4"/>
  <c r="D23" i="4"/>
  <c r="D19" i="4"/>
  <c r="D15" i="4"/>
  <c r="D22" i="4"/>
  <c r="D18" i="4"/>
  <c r="D14" i="4"/>
  <c r="B6" i="1"/>
  <c r="B9" i="1" s="1"/>
  <c r="G7" i="1"/>
  <c r="I22" i="4" l="1"/>
  <c r="H22" i="4"/>
  <c r="G22" i="4"/>
  <c r="J22" i="4"/>
  <c r="I14" i="4"/>
  <c r="H14" i="4"/>
  <c r="G14" i="4"/>
  <c r="J14" i="4"/>
  <c r="H19" i="4"/>
  <c r="G19" i="4"/>
  <c r="J19" i="4"/>
  <c r="I19" i="4"/>
  <c r="G20" i="4"/>
  <c r="J20" i="4"/>
  <c r="I20" i="4"/>
  <c r="H20" i="4"/>
  <c r="I18" i="4"/>
  <c r="H18" i="4"/>
  <c r="G18" i="4"/>
  <c r="J18" i="4"/>
  <c r="H23" i="4"/>
  <c r="G23" i="4"/>
  <c r="J23" i="4"/>
  <c r="I23" i="4"/>
  <c r="J13" i="4"/>
  <c r="I13" i="4"/>
  <c r="H13" i="4"/>
  <c r="G13" i="4"/>
  <c r="G12" i="4"/>
  <c r="J12" i="4"/>
  <c r="I12" i="4"/>
  <c r="H12" i="4"/>
  <c r="J17" i="4"/>
  <c r="I17" i="4"/>
  <c r="H17" i="4"/>
  <c r="G17" i="4"/>
  <c r="H15" i="4"/>
  <c r="G15" i="4"/>
  <c r="J15" i="4"/>
  <c r="I15" i="4"/>
  <c r="G16" i="4"/>
  <c r="J16" i="4"/>
  <c r="I16" i="4"/>
  <c r="H16" i="4"/>
  <c r="J21" i="4"/>
  <c r="I21" i="4"/>
  <c r="H21" i="4"/>
  <c r="G21" i="4"/>
  <c r="D12" i="1"/>
  <c r="D17" i="1"/>
  <c r="D22" i="1"/>
  <c r="D16" i="1"/>
  <c r="D21" i="1"/>
  <c r="D15" i="1"/>
  <c r="D20" i="1"/>
  <c r="D14" i="1"/>
  <c r="D19" i="1"/>
  <c r="D13" i="1"/>
  <c r="D18" i="1"/>
  <c r="D23" i="1"/>
  <c r="J14" i="1" l="1"/>
  <c r="I14" i="1"/>
  <c r="H14" i="1"/>
  <c r="G14" i="1"/>
  <c r="J16" i="1"/>
  <c r="I16" i="1"/>
  <c r="H16" i="1"/>
  <c r="G16" i="1"/>
  <c r="J18" i="1"/>
  <c r="I18" i="1"/>
  <c r="H18" i="1"/>
  <c r="G18" i="1"/>
  <c r="J20" i="1"/>
  <c r="I20" i="1"/>
  <c r="H20" i="1"/>
  <c r="G20" i="1"/>
  <c r="J22" i="1"/>
  <c r="I22" i="1"/>
  <c r="H22" i="1"/>
  <c r="G22" i="1"/>
  <c r="J13" i="1"/>
  <c r="I13" i="1"/>
  <c r="H13" i="1"/>
  <c r="G13" i="1"/>
  <c r="J15" i="1"/>
  <c r="I15" i="1"/>
  <c r="H15" i="1"/>
  <c r="G15" i="1"/>
  <c r="J17" i="1"/>
  <c r="I17" i="1"/>
  <c r="H17" i="1"/>
  <c r="G17" i="1"/>
  <c r="J23" i="1"/>
  <c r="I23" i="1"/>
  <c r="H23" i="1"/>
  <c r="G23" i="1"/>
  <c r="J19" i="1"/>
  <c r="I19" i="1"/>
  <c r="H19" i="1"/>
  <c r="G19" i="1"/>
  <c r="J21" i="1"/>
  <c r="I21" i="1"/>
  <c r="H21" i="1"/>
  <c r="G21" i="1"/>
  <c r="H12" i="1"/>
  <c r="G12" i="1"/>
  <c r="J12" i="1"/>
  <c r="I12" i="1"/>
</calcChain>
</file>

<file path=xl/sharedStrings.xml><?xml version="1.0" encoding="utf-8"?>
<sst xmlns="http://schemas.openxmlformats.org/spreadsheetml/2006/main" count="40" uniqueCount="19">
  <si>
    <t>Mean and SD of the lognormal distribution as a function of the mean and SD of the underlying Normal distribution that constitutes the power of e to give the corresponding lognormal pdf.</t>
  </si>
  <si>
    <t>Normal distribution</t>
  </si>
  <si>
    <t>Mean</t>
  </si>
  <si>
    <t>SD</t>
  </si>
  <si>
    <t xml:space="preserve">Lognormal distribution </t>
  </si>
  <si>
    <t>Multiplication factor to reduce the SD for clear days to that for overcast days</t>
  </si>
  <si>
    <t>SD for overcast days</t>
  </si>
  <si>
    <t>(target values)</t>
  </si>
  <si>
    <t>(derived values)</t>
  </si>
  <si>
    <t>Help variables</t>
  </si>
  <si>
    <t>Temperature difference with the mean</t>
  </si>
  <si>
    <t>Prob. of larger difference on clear days</t>
  </si>
  <si>
    <t>By filling in the target values in cells C6 and D6 one obtains the values required in Temperature.IN  in cells A6, B6, and B9.</t>
  </si>
  <si>
    <t>Nr of days in ten years:</t>
  </si>
  <si>
    <t>Nr of days in a year</t>
  </si>
  <si>
    <t>Nr of days in a century</t>
  </si>
  <si>
    <t>Nr of days in a millenium</t>
  </si>
  <si>
    <t>Nr of days with larger differences  in  a period of x years</t>
  </si>
  <si>
    <t>By filling in the values from Temperature.IN in cells A6 and B6 one obtains the mean and SD of the lognormal distribution values  in cells C6 and D6.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</si>
</sst>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D6" sqref="D6"/>
    </sheetView>
  </sheetViews>
  <sheetFormatPr baseColWidth="10" defaultRowHeight="14.4" x14ac:dyDescent="0.3"/>
  <sheetData>
    <row r="1" spans="1:12" x14ac:dyDescent="0.3">
      <c r="A1" t="s">
        <v>0</v>
      </c>
    </row>
    <row r="2" spans="1:12" x14ac:dyDescent="0.3">
      <c r="A2" t="s">
        <v>12</v>
      </c>
    </row>
    <row r="3" spans="1:12" x14ac:dyDescent="0.3">
      <c r="A3" t="s">
        <v>1</v>
      </c>
      <c r="C3" t="s">
        <v>4</v>
      </c>
    </row>
    <row r="4" spans="1:12" x14ac:dyDescent="0.3">
      <c r="A4" t="s">
        <v>2</v>
      </c>
      <c r="B4" t="s">
        <v>3</v>
      </c>
      <c r="C4" t="s">
        <v>2</v>
      </c>
      <c r="D4" t="s">
        <v>3</v>
      </c>
      <c r="J4" t="s">
        <v>14</v>
      </c>
      <c r="L4">
        <f>365.25</f>
        <v>365.25</v>
      </c>
    </row>
    <row r="5" spans="1:12" x14ac:dyDescent="0.3">
      <c r="A5" t="s">
        <v>8</v>
      </c>
      <c r="C5" t="s">
        <v>7</v>
      </c>
      <c r="F5" t="s">
        <v>9</v>
      </c>
      <c r="J5" t="s">
        <v>13</v>
      </c>
      <c r="L5">
        <f>10*L4</f>
        <v>3652.5</v>
      </c>
    </row>
    <row r="6" spans="1:12" x14ac:dyDescent="0.3">
      <c r="A6">
        <f>LN(C6)-(G6/2)</f>
        <v>1.1948856961018137</v>
      </c>
      <c r="B6">
        <f>G6^(1/2)</f>
        <v>0.29491875132468148</v>
      </c>
      <c r="C6">
        <v>3.45</v>
      </c>
      <c r="D6">
        <v>1.04</v>
      </c>
      <c r="F6">
        <f>D6*D6/(C6*C6)</f>
        <v>9.0871665616467132E-2</v>
      </c>
      <c r="G6">
        <f>LN(F6+1)</f>
        <v>8.6977069882909305E-2</v>
      </c>
      <c r="J6" t="s">
        <v>15</v>
      </c>
      <c r="L6">
        <f>100*L4</f>
        <v>36525</v>
      </c>
    </row>
    <row r="7" spans="1:12" x14ac:dyDescent="0.3">
      <c r="A7" t="s">
        <v>5</v>
      </c>
      <c r="G7">
        <f>0.5</f>
        <v>0.5</v>
      </c>
      <c r="J7" t="s">
        <v>16</v>
      </c>
      <c r="L7">
        <f>1000*L4</f>
        <v>365250</v>
      </c>
    </row>
    <row r="8" spans="1:12" x14ac:dyDescent="0.3">
      <c r="A8" t="s">
        <v>6</v>
      </c>
    </row>
    <row r="9" spans="1:12" x14ac:dyDescent="0.3">
      <c r="B9">
        <f>B6*G7</f>
        <v>0.14745937566234074</v>
      </c>
      <c r="G9" t="s">
        <v>17</v>
      </c>
    </row>
    <row r="10" spans="1:12" x14ac:dyDescent="0.3">
      <c r="G10">
        <v>1</v>
      </c>
      <c r="H10">
        <v>10</v>
      </c>
      <c r="I10">
        <v>100</v>
      </c>
      <c r="J10">
        <v>1000</v>
      </c>
    </row>
    <row r="11" spans="1:12" x14ac:dyDescent="0.3">
      <c r="A11" t="s">
        <v>10</v>
      </c>
      <c r="D11" t="s">
        <v>11</v>
      </c>
    </row>
    <row r="12" spans="1:12" x14ac:dyDescent="0.3">
      <c r="A12">
        <v>2</v>
      </c>
      <c r="D12">
        <f>1-_xlfn.LOGNORM.DIST(A12,$A$6,$B$6,TRUE)</f>
        <v>0.95555451621741205</v>
      </c>
      <c r="G12" s="1">
        <f>$D12*$L$4</f>
        <v>349.01628704840977</v>
      </c>
      <c r="H12" s="1">
        <f>$D12*$L$5</f>
        <v>3490.1628704840973</v>
      </c>
      <c r="I12" s="1">
        <f>$D12*$L$6</f>
        <v>34901.628704840972</v>
      </c>
      <c r="J12" s="1">
        <f>$D12*$L$7</f>
        <v>349016.28704840975</v>
      </c>
    </row>
    <row r="13" spans="1:12" x14ac:dyDescent="0.3">
      <c r="A13">
        <v>3</v>
      </c>
      <c r="D13">
        <f t="shared" ref="D13:D23" si="0">1-_xlfn.LOGNORM.DIST(A13,$A$6,$B$6,TRUE)</f>
        <v>0.62795442808181123</v>
      </c>
      <c r="G13" s="1">
        <f t="shared" ref="G13:G23" si="1">$D13*$L$4</f>
        <v>229.36035485688154</v>
      </c>
      <c r="H13" s="1">
        <f t="shared" ref="H13:H23" si="2">$D13*$L$5</f>
        <v>2293.6035485688153</v>
      </c>
      <c r="I13" s="1">
        <f t="shared" ref="I13:I23" si="3">$D13*$L$6</f>
        <v>22936.035485688157</v>
      </c>
      <c r="J13" s="1">
        <f t="shared" ref="J13:J23" si="4">$D13*$L$7</f>
        <v>229360.35485688155</v>
      </c>
    </row>
    <row r="14" spans="1:12" x14ac:dyDescent="0.3">
      <c r="A14">
        <v>4</v>
      </c>
      <c r="D14">
        <f t="shared" si="0"/>
        <v>0.25816217983942358</v>
      </c>
      <c r="G14" s="1">
        <f t="shared" si="1"/>
        <v>94.293736186349463</v>
      </c>
      <c r="H14" s="1">
        <f t="shared" si="2"/>
        <v>942.93736186349463</v>
      </c>
      <c r="I14" s="1">
        <f t="shared" si="3"/>
        <v>9429.373618634947</v>
      </c>
      <c r="J14" s="1">
        <f t="shared" si="4"/>
        <v>94293.736186349459</v>
      </c>
    </row>
    <row r="15" spans="1:12" x14ac:dyDescent="0.3">
      <c r="A15">
        <v>5</v>
      </c>
      <c r="D15">
        <f t="shared" si="0"/>
        <v>7.9914204931375576E-2</v>
      </c>
      <c r="G15" s="1">
        <f t="shared" si="1"/>
        <v>29.188663351184928</v>
      </c>
      <c r="H15" s="1">
        <f t="shared" si="2"/>
        <v>291.88663351184931</v>
      </c>
      <c r="I15" s="1">
        <f t="shared" si="3"/>
        <v>2918.8663351184928</v>
      </c>
      <c r="J15" s="1">
        <f t="shared" si="4"/>
        <v>29188.663351184929</v>
      </c>
    </row>
    <row r="16" spans="1:12" x14ac:dyDescent="0.3">
      <c r="A16">
        <v>6</v>
      </c>
      <c r="D16">
        <f t="shared" si="0"/>
        <v>2.1492364967818367E-2</v>
      </c>
      <c r="G16" s="1">
        <f t="shared" si="1"/>
        <v>7.8500863044956581</v>
      </c>
      <c r="H16" s="1">
        <f t="shared" si="2"/>
        <v>78.500863044956589</v>
      </c>
      <c r="I16" s="1">
        <f t="shared" si="3"/>
        <v>785.00863044956589</v>
      </c>
      <c r="J16" s="1">
        <f t="shared" si="4"/>
        <v>7850.0863044956586</v>
      </c>
    </row>
    <row r="17" spans="1:10" x14ac:dyDescent="0.3">
      <c r="A17">
        <v>7</v>
      </c>
      <c r="D17">
        <f t="shared" si="0"/>
        <v>5.439728444196601E-3</v>
      </c>
      <c r="G17" s="1">
        <f t="shared" si="1"/>
        <v>1.9868608142428086</v>
      </c>
      <c r="H17" s="1">
        <f t="shared" si="2"/>
        <v>19.868608142428084</v>
      </c>
      <c r="I17" s="1">
        <f t="shared" si="3"/>
        <v>198.68608142428084</v>
      </c>
      <c r="J17" s="1">
        <f t="shared" si="4"/>
        <v>1986.8608142428086</v>
      </c>
    </row>
    <row r="18" spans="1:10" x14ac:dyDescent="0.3">
      <c r="A18">
        <v>8</v>
      </c>
      <c r="D18">
        <f t="shared" si="0"/>
        <v>1.3529127111036043E-3</v>
      </c>
      <c r="G18" s="1">
        <f t="shared" si="1"/>
        <v>0.49415136773059148</v>
      </c>
      <c r="H18" s="1">
        <f t="shared" si="2"/>
        <v>4.941513677305915</v>
      </c>
      <c r="I18" s="1">
        <f t="shared" si="3"/>
        <v>49.415136773059146</v>
      </c>
      <c r="J18" s="1">
        <f t="shared" si="4"/>
        <v>494.15136773059146</v>
      </c>
    </row>
    <row r="19" spans="1:10" x14ac:dyDescent="0.3">
      <c r="A19">
        <v>9</v>
      </c>
      <c r="D19">
        <f t="shared" si="0"/>
        <v>3.3854090200791109E-4</v>
      </c>
      <c r="G19" s="1">
        <f t="shared" si="1"/>
        <v>0.12365206445838953</v>
      </c>
      <c r="H19" s="1">
        <f t="shared" si="2"/>
        <v>1.2365206445838952</v>
      </c>
      <c r="I19" s="1">
        <f t="shared" si="3"/>
        <v>12.365206445838952</v>
      </c>
      <c r="J19" s="1">
        <f t="shared" si="4"/>
        <v>123.65206445838953</v>
      </c>
    </row>
    <row r="20" spans="1:10" x14ac:dyDescent="0.3">
      <c r="A20">
        <v>10</v>
      </c>
      <c r="D20">
        <f t="shared" si="0"/>
        <v>8.6343388537746257E-5</v>
      </c>
      <c r="G20" s="1">
        <f t="shared" si="1"/>
        <v>3.153692266341182E-2</v>
      </c>
      <c r="H20" s="1">
        <f t="shared" si="2"/>
        <v>0.3153692266341182</v>
      </c>
      <c r="I20" s="1">
        <f t="shared" si="3"/>
        <v>3.1536922663411819</v>
      </c>
      <c r="J20" s="1">
        <f t="shared" si="4"/>
        <v>31.536922663411822</v>
      </c>
    </row>
    <row r="21" spans="1:10" x14ac:dyDescent="0.3">
      <c r="A21">
        <v>12</v>
      </c>
      <c r="D21">
        <f t="shared" si="0"/>
        <v>6.0951281818377723E-6</v>
      </c>
      <c r="G21" s="1">
        <f t="shared" si="1"/>
        <v>2.2262455684162463E-3</v>
      </c>
      <c r="H21" s="1">
        <f t="shared" si="2"/>
        <v>2.2262455684162463E-2</v>
      </c>
      <c r="I21" s="1">
        <f t="shared" si="3"/>
        <v>0.22262455684162463</v>
      </c>
      <c r="J21" s="1">
        <f t="shared" si="4"/>
        <v>2.2262455684162461</v>
      </c>
    </row>
    <row r="22" spans="1:10" x14ac:dyDescent="0.3">
      <c r="A22">
        <v>15</v>
      </c>
      <c r="D22">
        <f t="shared" si="0"/>
        <v>1.442686854424835E-7</v>
      </c>
      <c r="G22" s="1">
        <f t="shared" si="1"/>
        <v>5.2694137357867099E-5</v>
      </c>
      <c r="H22" s="1">
        <f t="shared" si="2"/>
        <v>5.2694137357867099E-4</v>
      </c>
      <c r="I22" s="1">
        <f t="shared" si="3"/>
        <v>5.2694137357867099E-3</v>
      </c>
      <c r="J22" s="1">
        <f t="shared" si="4"/>
        <v>5.2694137357867099E-2</v>
      </c>
    </row>
    <row r="23" spans="1:10" x14ac:dyDescent="0.3">
      <c r="A23">
        <v>20</v>
      </c>
      <c r="D23">
        <f t="shared" si="0"/>
        <v>5.1000736966955174E-10</v>
      </c>
      <c r="G23" s="1">
        <f t="shared" si="1"/>
        <v>1.8628019177180377E-7</v>
      </c>
      <c r="H23" s="1">
        <f t="shared" si="2"/>
        <v>1.8628019177180377E-6</v>
      </c>
      <c r="I23" s="1">
        <f t="shared" si="3"/>
        <v>1.8628019177180377E-5</v>
      </c>
      <c r="J23" s="1">
        <f t="shared" si="4"/>
        <v>1.8628019177180377E-4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N21" sqref="N21"/>
    </sheetView>
  </sheetViews>
  <sheetFormatPr baseColWidth="10" defaultRowHeight="14.4" x14ac:dyDescent="0.3"/>
  <sheetData>
    <row r="1" spans="1:12" x14ac:dyDescent="0.3">
      <c r="A1" t="s">
        <v>0</v>
      </c>
    </row>
    <row r="2" spans="1:12" x14ac:dyDescent="0.3">
      <c r="A2" t="s">
        <v>18</v>
      </c>
    </row>
    <row r="3" spans="1:12" x14ac:dyDescent="0.3">
      <c r="A3" t="s">
        <v>1</v>
      </c>
      <c r="C3" t="s">
        <v>4</v>
      </c>
    </row>
    <row r="4" spans="1:12" x14ac:dyDescent="0.3">
      <c r="A4" t="s">
        <v>2</v>
      </c>
      <c r="B4" t="s">
        <v>3</v>
      </c>
      <c r="C4" t="s">
        <v>2</v>
      </c>
      <c r="D4" t="s">
        <v>3</v>
      </c>
      <c r="J4" t="s">
        <v>14</v>
      </c>
      <c r="L4">
        <f>365.25</f>
        <v>365.25</v>
      </c>
    </row>
    <row r="5" spans="1:12" x14ac:dyDescent="0.3">
      <c r="A5" t="s">
        <v>7</v>
      </c>
      <c r="C5" t="s">
        <v>8</v>
      </c>
      <c r="F5" t="s">
        <v>9</v>
      </c>
      <c r="J5" t="s">
        <v>13</v>
      </c>
      <c r="L5">
        <f>10*L4</f>
        <v>3652.5</v>
      </c>
    </row>
    <row r="6" spans="1:12" x14ac:dyDescent="0.3">
      <c r="A6">
        <v>1.19</v>
      </c>
      <c r="B6">
        <v>0.28999999999999998</v>
      </c>
      <c r="C6">
        <f>EXP($A6+(0.5*$B6*$B6))</f>
        <v>3.4282502506125354</v>
      </c>
      <c r="D6">
        <f>((EXP($B6*$B6)-1)*EXP((2*$A6)+($B6*$B6)))^0.5</f>
        <v>1.0154663707354099</v>
      </c>
      <c r="F6">
        <f>D6*D6/(C6*C6)</f>
        <v>8.7737662136532668E-2</v>
      </c>
      <c r="G6">
        <f>LN(F6+1)</f>
        <v>8.4099999999999897E-2</v>
      </c>
      <c r="J6" t="s">
        <v>15</v>
      </c>
      <c r="L6">
        <f>100*L4</f>
        <v>36525</v>
      </c>
    </row>
    <row r="7" spans="1:12" x14ac:dyDescent="0.3">
      <c r="A7" t="s">
        <v>5</v>
      </c>
      <c r="G7">
        <f>0.5</f>
        <v>0.5</v>
      </c>
      <c r="J7" t="s">
        <v>16</v>
      </c>
      <c r="L7">
        <f>1000*L4</f>
        <v>365250</v>
      </c>
    </row>
    <row r="8" spans="1:12" x14ac:dyDescent="0.3">
      <c r="A8" t="s">
        <v>6</v>
      </c>
    </row>
    <row r="9" spans="1:12" x14ac:dyDescent="0.3">
      <c r="B9">
        <f>B6*G7</f>
        <v>0.14499999999999999</v>
      </c>
      <c r="G9" t="s">
        <v>17</v>
      </c>
    </row>
    <row r="10" spans="1:12" x14ac:dyDescent="0.3">
      <c r="G10">
        <v>1</v>
      </c>
      <c r="H10">
        <v>10</v>
      </c>
      <c r="I10">
        <v>100</v>
      </c>
      <c r="J10">
        <v>1000</v>
      </c>
    </row>
    <row r="11" spans="1:12" x14ac:dyDescent="0.3">
      <c r="A11" t="s">
        <v>10</v>
      </c>
      <c r="D11" t="s">
        <v>11</v>
      </c>
    </row>
    <row r="12" spans="1:12" x14ac:dyDescent="0.3">
      <c r="A12">
        <v>2</v>
      </c>
      <c r="D12">
        <f>1-_xlfn.LOGNORM.DIST(A12,$A$6,$B$6,TRUE)</f>
        <v>0.95666999342508519</v>
      </c>
      <c r="G12" s="1">
        <f>$D12*$L$4</f>
        <v>349.42371509851239</v>
      </c>
      <c r="H12" s="1">
        <f>$D12*$L$5</f>
        <v>3494.2371509851237</v>
      </c>
      <c r="I12" s="1">
        <f>$D12*$L$6</f>
        <v>34942.371509851233</v>
      </c>
      <c r="J12" s="1">
        <f>$D12*$L$7</f>
        <v>349423.71509851236</v>
      </c>
    </row>
    <row r="13" spans="1:12" x14ac:dyDescent="0.3">
      <c r="A13">
        <v>3</v>
      </c>
      <c r="D13">
        <f t="shared" ref="D13:D23" si="0">1-_xlfn.LOGNORM.DIST(A13,$A$6,$B$6,TRUE)</f>
        <v>0.62366853914350961</v>
      </c>
      <c r="G13" s="1">
        <f t="shared" ref="G13:G23" si="1">$D13*$L$4</f>
        <v>227.79493392216688</v>
      </c>
      <c r="H13" s="1">
        <f t="shared" ref="H13:H23" si="2">$D13*$L$5</f>
        <v>2277.9493392216687</v>
      </c>
      <c r="I13" s="1">
        <f t="shared" ref="I13:I23" si="3">$D13*$L$6</f>
        <v>22779.493392216689</v>
      </c>
      <c r="J13" s="1">
        <f t="shared" ref="J13:J23" si="4">$D13*$L$7</f>
        <v>227794.93392216688</v>
      </c>
    </row>
    <row r="14" spans="1:12" x14ac:dyDescent="0.3">
      <c r="A14">
        <v>4</v>
      </c>
      <c r="D14">
        <f t="shared" si="0"/>
        <v>0.24924196503483187</v>
      </c>
      <c r="G14" s="1">
        <f t="shared" si="1"/>
        <v>91.035627728972344</v>
      </c>
      <c r="H14" s="1">
        <f t="shared" si="2"/>
        <v>910.35627728972338</v>
      </c>
      <c r="I14" s="1">
        <f t="shared" si="3"/>
        <v>9103.562772897234</v>
      </c>
      <c r="J14" s="1">
        <f t="shared" si="4"/>
        <v>91035.627728972337</v>
      </c>
    </row>
    <row r="15" spans="1:12" x14ac:dyDescent="0.3">
      <c r="A15">
        <v>5</v>
      </c>
      <c r="D15">
        <f t="shared" si="0"/>
        <v>7.4041263196431895E-2</v>
      </c>
      <c r="G15" s="1">
        <f t="shared" si="1"/>
        <v>27.043571382496751</v>
      </c>
      <c r="H15" s="1">
        <f t="shared" si="2"/>
        <v>270.43571382496748</v>
      </c>
      <c r="I15" s="1">
        <f t="shared" si="3"/>
        <v>2704.3571382496748</v>
      </c>
      <c r="J15" s="1">
        <f t="shared" si="4"/>
        <v>27043.57138249675</v>
      </c>
    </row>
    <row r="16" spans="1:12" x14ac:dyDescent="0.3">
      <c r="A16">
        <v>6</v>
      </c>
      <c r="D16">
        <f t="shared" si="0"/>
        <v>1.8991754321585841E-2</v>
      </c>
      <c r="G16" s="1">
        <f t="shared" si="1"/>
        <v>6.936738265959228</v>
      </c>
      <c r="H16" s="1">
        <f t="shared" si="2"/>
        <v>69.36738265959228</v>
      </c>
      <c r="I16" s="1">
        <f t="shared" si="3"/>
        <v>693.67382659592283</v>
      </c>
      <c r="J16" s="1">
        <f t="shared" si="4"/>
        <v>6936.7382659592286</v>
      </c>
    </row>
    <row r="17" spans="1:10" x14ac:dyDescent="0.3">
      <c r="A17">
        <v>7</v>
      </c>
      <c r="D17">
        <f t="shared" si="0"/>
        <v>4.572483165135699E-3</v>
      </c>
      <c r="G17" s="1">
        <f t="shared" si="1"/>
        <v>1.6700994760658141</v>
      </c>
      <c r="H17" s="1">
        <f t="shared" si="2"/>
        <v>16.700994760658141</v>
      </c>
      <c r="I17" s="1">
        <f t="shared" si="3"/>
        <v>167.00994760658139</v>
      </c>
      <c r="J17" s="1">
        <f t="shared" si="4"/>
        <v>1670.0994760658141</v>
      </c>
    </row>
    <row r="18" spans="1:10" x14ac:dyDescent="0.3">
      <c r="A18">
        <v>8</v>
      </c>
      <c r="D18">
        <f t="shared" si="0"/>
        <v>1.0809503525883724E-3</v>
      </c>
      <c r="G18" s="1">
        <f t="shared" si="1"/>
        <v>0.394817116282903</v>
      </c>
      <c r="H18" s="1">
        <f t="shared" si="2"/>
        <v>3.9481711628290301</v>
      </c>
      <c r="I18" s="1">
        <f t="shared" si="3"/>
        <v>39.481711628290299</v>
      </c>
      <c r="J18" s="1">
        <f t="shared" si="4"/>
        <v>394.81711628290299</v>
      </c>
    </row>
    <row r="19" spans="1:10" x14ac:dyDescent="0.3">
      <c r="A19">
        <v>9</v>
      </c>
      <c r="D19">
        <f t="shared" si="0"/>
        <v>2.5715728812103489E-4</v>
      </c>
      <c r="G19" s="1">
        <f t="shared" si="1"/>
        <v>9.3926699486207993E-2</v>
      </c>
      <c r="H19" s="1">
        <f t="shared" si="2"/>
        <v>0.93926699486207998</v>
      </c>
      <c r="I19" s="1">
        <f t="shared" si="3"/>
        <v>9.3926699486207994</v>
      </c>
      <c r="J19" s="1">
        <f t="shared" si="4"/>
        <v>93.926699486207994</v>
      </c>
    </row>
    <row r="20" spans="1:10" x14ac:dyDescent="0.3">
      <c r="A20">
        <v>10</v>
      </c>
      <c r="D20">
        <f t="shared" si="0"/>
        <v>6.2400016589525542E-5</v>
      </c>
      <c r="G20" s="1">
        <f t="shared" si="1"/>
        <v>2.2791606059324204E-2</v>
      </c>
      <c r="H20" s="1">
        <f t="shared" si="2"/>
        <v>0.22791606059324204</v>
      </c>
      <c r="I20" s="1">
        <f t="shared" si="3"/>
        <v>2.2791606059324203</v>
      </c>
      <c r="J20" s="1">
        <f t="shared" si="4"/>
        <v>22.791606059324206</v>
      </c>
    </row>
    <row r="21" spans="1:10" x14ac:dyDescent="0.3">
      <c r="A21">
        <v>12</v>
      </c>
      <c r="D21">
        <f t="shared" si="0"/>
        <v>3.9997864813567929E-6</v>
      </c>
      <c r="G21" s="1">
        <f t="shared" si="1"/>
        <v>1.4609220123155686E-3</v>
      </c>
      <c r="H21" s="1">
        <f t="shared" si="2"/>
        <v>1.4609220123155686E-2</v>
      </c>
      <c r="I21" s="1">
        <f t="shared" si="3"/>
        <v>0.14609220123155686</v>
      </c>
      <c r="J21" s="1">
        <f t="shared" si="4"/>
        <v>1.4609220123155686</v>
      </c>
    </row>
    <row r="22" spans="1:10" x14ac:dyDescent="0.3">
      <c r="A22">
        <v>15</v>
      </c>
      <c r="D22">
        <f t="shared" si="0"/>
        <v>8.2646268606545448E-8</v>
      </c>
      <c r="G22" s="1">
        <f t="shared" si="1"/>
        <v>3.0186549608540725E-5</v>
      </c>
      <c r="H22" s="1">
        <f t="shared" si="2"/>
        <v>3.0186549608540725E-4</v>
      </c>
      <c r="I22" s="1">
        <f t="shared" si="3"/>
        <v>3.0186549608540725E-3</v>
      </c>
      <c r="J22" s="1">
        <f t="shared" si="4"/>
        <v>3.0186549608540725E-2</v>
      </c>
    </row>
    <row r="23" spans="1:10" x14ac:dyDescent="0.3">
      <c r="A23">
        <v>20</v>
      </c>
      <c r="D23">
        <f t="shared" si="0"/>
        <v>2.3823720773918922E-10</v>
      </c>
      <c r="G23" s="1">
        <f t="shared" si="1"/>
        <v>8.7016140126738861E-8</v>
      </c>
      <c r="H23" s="1">
        <f t="shared" si="2"/>
        <v>8.7016140126738861E-7</v>
      </c>
      <c r="I23" s="1">
        <f t="shared" si="3"/>
        <v>8.7016140126738861E-6</v>
      </c>
      <c r="J23" s="1">
        <f t="shared" si="4"/>
        <v>8.7016140126738861E-5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Input mean SD lognormal pfd</vt:lpstr>
      <vt:lpstr>Input mean SD normal pfd</vt:lpstr>
      <vt:lpstr>Tabelle2</vt:lpstr>
      <vt:lpstr>Tabelle3</vt:lpstr>
    </vt:vector>
  </TitlesOfParts>
  <Company>UFZ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Gerrit de Rooij</dc:creator>
  <cp:lastModifiedBy>Gerrit de Rooij</cp:lastModifiedBy>
  <dcterms:created xsi:type="dcterms:W3CDTF">2018-02-14T12:24:06Z</dcterms:created>
  <dcterms:modified xsi:type="dcterms:W3CDTF">2018-03-01T00:00:16Z</dcterms:modified>
</cp:coreProperties>
</file>